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alsilc-my.sharepoint.com/personal/allison_calsilc_ca_gov/Documents/Desktop/SILC Meetings/Committee Meetings/Executive/2026/4-April/"/>
    </mc:Choice>
  </mc:AlternateContent>
  <xr:revisionPtr revIDLastSave="0" documentId="8_{40207C38-175A-4529-A5D9-93BB828A43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 Report FY24-25" sheetId="6" r:id="rId1"/>
  </sheets>
  <externalReferences>
    <externalReference r:id="rId2"/>
  </externalReferences>
  <definedNames>
    <definedName name="State_Independent_Living_Council_s__Budget_Report_______2018_2019" localSheetId="0">'Budget Report FY24-25'!$A$1</definedName>
    <definedName name="State_Independent_Living_Council_s__Budget_Report_______2018_201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6" l="1"/>
  <c r="F22" i="6"/>
  <c r="C21" i="6"/>
  <c r="F21" i="6" s="1"/>
  <c r="F20" i="6"/>
  <c r="C20" i="6"/>
  <c r="E19" i="6"/>
  <c r="D19" i="6"/>
  <c r="C19" i="6"/>
  <c r="F19" i="6" s="1"/>
  <c r="E18" i="6"/>
  <c r="D18" i="6"/>
  <c r="C18" i="6"/>
  <c r="F18" i="6" s="1"/>
  <c r="C17" i="6"/>
  <c r="F17" i="6" s="1"/>
  <c r="F16" i="6"/>
  <c r="C16" i="6"/>
  <c r="C15" i="6"/>
  <c r="F15" i="6" s="1"/>
  <c r="C14" i="6"/>
  <c r="F14" i="6" s="1"/>
  <c r="C13" i="6"/>
  <c r="F13" i="6" s="1"/>
  <c r="D12" i="6"/>
  <c r="D23" i="6" s="1"/>
  <c r="C12" i="6"/>
  <c r="C23" i="6" s="1"/>
  <c r="C26" i="6" s="1"/>
  <c r="F11" i="6"/>
  <c r="C11" i="6"/>
  <c r="E10" i="6"/>
  <c r="D10" i="6"/>
  <c r="C10" i="6"/>
  <c r="F10" i="6" s="1"/>
  <c r="D8" i="6"/>
  <c r="B8" i="6"/>
  <c r="B26" i="6" s="1"/>
  <c r="F7" i="6"/>
  <c r="C7" i="6"/>
  <c r="C8" i="6" s="1"/>
  <c r="D6" i="6"/>
  <c r="C6" i="6"/>
  <c r="F6" i="6" s="1"/>
  <c r="F8" i="6" s="1"/>
  <c r="D26" i="6" l="1"/>
  <c r="E12" i="6" l="1"/>
  <c r="E6" i="6"/>
  <c r="E8" i="6" s="1"/>
  <c r="E23" i="6" l="1"/>
  <c r="E26" i="6" s="1"/>
  <c r="F26" i="6" s="1"/>
  <c r="F12" i="6"/>
  <c r="F23" i="6" s="1"/>
</calcChain>
</file>

<file path=xl/sharedStrings.xml><?xml version="1.0" encoding="utf-8"?>
<sst xmlns="http://schemas.openxmlformats.org/spreadsheetml/2006/main" count="27" uniqueCount="27">
  <si>
    <t>Budget Plan</t>
  </si>
  <si>
    <t>Year to Date</t>
  </si>
  <si>
    <t>Projected</t>
  </si>
  <si>
    <t>Encumbrances</t>
  </si>
  <si>
    <t>Available Balance</t>
  </si>
  <si>
    <t>Salaries/ Wages</t>
  </si>
  <si>
    <t>Stipends</t>
  </si>
  <si>
    <t xml:space="preserve">     *Total Cat 1</t>
  </si>
  <si>
    <t>General Expense</t>
  </si>
  <si>
    <t>Printing</t>
  </si>
  <si>
    <t>Communications</t>
  </si>
  <si>
    <t>Postage</t>
  </si>
  <si>
    <t>Travel In-state</t>
  </si>
  <si>
    <t>Travel Out-Of-State</t>
  </si>
  <si>
    <t>Training</t>
  </si>
  <si>
    <t>Facilities Operation</t>
  </si>
  <si>
    <t>Cons/Prof Serv-Interdept</t>
  </si>
  <si>
    <t>Cons/Prof Serv-External</t>
  </si>
  <si>
    <t>Information Technology</t>
  </si>
  <si>
    <t xml:space="preserve">     *Total Cat 3</t>
  </si>
  <si>
    <t xml:space="preserve"> </t>
  </si>
  <si>
    <t>Equipment</t>
  </si>
  <si>
    <t xml:space="preserve">     *Total FFY    2025</t>
  </si>
  <si>
    <t>State Independent Living Council's Budget Report       2025-2026</t>
  </si>
  <si>
    <t>Data Center</t>
  </si>
  <si>
    <t>Description</t>
  </si>
  <si>
    <t>ESTIMATED AS OF April 21,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</si>
</sst>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Verdana"/>
      <family val="2"/>
    </font>
    <font>
      <sz val="12"/>
      <color theme="1"/>
      <name val="Verdana"/>
      <family val="2"/>
    </font>
    <font>
      <b/>
      <sz val="12"/>
      <name val="Verdana"/>
      <family val="2"/>
    </font>
    <font>
      <sz val="1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164" fontId="3" fillId="0" borderId="0" xfId="0" applyNumberFormat="1" applyFont="1"/>
    <xf numFmtId="14" fontId="4" fillId="0" borderId="0" xfId="0" applyNumberFormat="1" applyFont="1"/>
    <xf numFmtId="0" fontId="4" fillId="0" borderId="0" xfId="0" applyFont="1"/>
    <xf numFmtId="14" fontId="3" fillId="0" borderId="0" xfId="0" applyNumberFormat="1" applyFont="1"/>
    <xf numFmtId="7" fontId="3" fillId="0" borderId="0" xfId="0" applyNumberFormat="1" applyFont="1" applyAlignment="1">
      <alignment horizontal="right" vertical="top"/>
    </xf>
    <xf numFmtId="7" fontId="3" fillId="0" borderId="0" xfId="0" quotePrefix="1" applyNumberFormat="1" applyFont="1" applyAlignment="1">
      <alignment horizontal="right" vertical="top"/>
    </xf>
    <xf numFmtId="7" fontId="5" fillId="0" borderId="0" xfId="0" applyNumberFormat="1" applyFont="1" applyAlignment="1">
      <alignment horizontal="right" vertical="top"/>
    </xf>
    <xf numFmtId="39" fontId="3" fillId="0" borderId="1" xfId="0" quotePrefix="1" applyNumberFormat="1" applyFont="1" applyBorder="1" applyAlignment="1">
      <alignment horizontal="right" vertical="top"/>
    </xf>
    <xf numFmtId="39" fontId="3" fillId="2" borderId="2" xfId="0" quotePrefix="1" applyNumberFormat="1" applyFont="1" applyFill="1" applyBorder="1" applyAlignment="1">
      <alignment horizontal="right" vertical="top"/>
    </xf>
    <xf numFmtId="39" fontId="3" fillId="0" borderId="0" xfId="0" applyNumberFormat="1" applyFont="1"/>
    <xf numFmtId="39" fontId="3" fillId="0" borderId="0" xfId="0" applyNumberFormat="1" applyFont="1" applyAlignment="1">
      <alignment horizontal="right" vertical="top"/>
    </xf>
    <xf numFmtId="39" fontId="3" fillId="0" borderId="0" xfId="0" quotePrefix="1" applyNumberFormat="1" applyFont="1" applyAlignment="1">
      <alignment horizontal="right" vertical="top"/>
    </xf>
    <xf numFmtId="7" fontId="3" fillId="2" borderId="3" xfId="0" applyNumberFormat="1" applyFont="1" applyFill="1" applyBorder="1"/>
    <xf numFmtId="0" fontId="3" fillId="3" borderId="4" xfId="0" applyFont="1" applyFill="1" applyBorder="1" applyAlignment="1">
      <alignment horizontal="center" wrapText="1"/>
    </xf>
    <xf numFmtId="164" fontId="3" fillId="3" borderId="4" xfId="0" applyNumberFormat="1" applyFont="1" applyFill="1" applyBorder="1" applyAlignment="1">
      <alignment horizontal="center" wrapText="1"/>
    </xf>
    <xf numFmtId="164" fontId="5" fillId="3" borderId="4" xfId="0" applyNumberFormat="1" applyFont="1" applyFill="1" applyBorder="1" applyAlignment="1">
      <alignment horizontal="center" wrapText="1"/>
    </xf>
    <xf numFmtId="164" fontId="3" fillId="4" borderId="4" xfId="0" applyNumberFormat="1" applyFont="1" applyFill="1" applyBorder="1" applyAlignment="1">
      <alignment horizontal="center" wrapText="1"/>
    </xf>
    <xf numFmtId="0" fontId="5" fillId="0" borderId="0" xfId="0" applyFont="1"/>
    <xf numFmtId="39" fontId="3" fillId="0" borderId="0" xfId="1" quotePrefix="1" applyNumberFormat="1" applyFont="1" applyFill="1" applyAlignment="1">
      <alignment horizontal="right" vertical="top"/>
    </xf>
    <xf numFmtId="164" fontId="3" fillId="3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2">
    <dxf>
      <fill>
        <patternFill>
          <bgColor theme="0"/>
        </patternFill>
      </fill>
    </dxf>
    <dxf>
      <fill>
        <patternFill patternType="none">
          <bgColor auto="1"/>
        </patternFill>
      </fill>
    </dxf>
  </dxfs>
  <tableStyles count="2" defaultTableStyle="TableStyleMedium2" defaultPivotStyle="PivotStyleLight16">
    <tableStyle name="Table Style 1" pivot="0" count="1" xr9:uid="{00000000-0011-0000-FFFF-FFFF00000000}">
      <tableStyleElement type="firstRowStripe" dxfId="1"/>
    </tableStyle>
    <tableStyle name="Table Style 2" pivot="0" count="1" xr9:uid="{00000000-0011-0000-FFFF-FFFF01000000}">
      <tableStyleElement type="firstRowStripe" dxfId="0"/>
    </tableStyle>
  </tableStyles>
  <colors>
    <mruColors>
      <color rgb="FF99FFCC"/>
      <color rgb="FF66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danielle_calsilc_ca_gov/Documents/Money/Accounting%20Spreadsheets/FY25-26%20Spreadsheets/FY%2025-26%20Summary%20Report%204-21-2026.xlsx" TargetMode="External"/><Relationship Id="rId2" Type="http://schemas.openxmlformats.org/officeDocument/2006/relationships/externalLinkPath" Target="https://calsilc-my.sharepoint.com/personal/danielle_calsilc_ca_gov/Documents/Money/Accounting%20Spreadsheets/FY25-26%20Spreadsheets/FY%2025-26%20Summary%20Report%204-21-2026.xlsx" TargetMode="External"/><Relationship Id="rId1" Type="http://schemas.openxmlformats.org/officeDocument/2006/relationships/externalLinkPath" Target="/personal/danielle_calsilc_ca_gov/Documents/Money/Accounting%20Spreadsheets/FY25-26%20Spreadsheets/FY%2025-26%20Summary%20Report%204-21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alary"/>
      <sheetName val="Stipends"/>
      <sheetName val="Gen Exp. "/>
      <sheetName val="Printing"/>
      <sheetName val="Communication"/>
      <sheetName val="Postage"/>
      <sheetName val="Travel"/>
      <sheetName val="OST"/>
      <sheetName val="Training"/>
      <sheetName val="Facilities"/>
      <sheetName val="State Consult"/>
      <sheetName val="Ext. Consult"/>
      <sheetName val="IT"/>
    </sheetNames>
    <sheetDataSet>
      <sheetData sheetId="0"/>
      <sheetData sheetId="1">
        <row r="52">
          <cell r="E52">
            <v>366108.97000000015</v>
          </cell>
          <cell r="M52">
            <v>0</v>
          </cell>
          <cell r="N52">
            <v>124591.88000000003</v>
          </cell>
        </row>
      </sheetData>
      <sheetData sheetId="2">
        <row r="50">
          <cell r="E50">
            <v>1014.5</v>
          </cell>
        </row>
      </sheetData>
      <sheetData sheetId="3">
        <row r="35">
          <cell r="E35">
            <v>7899.74</v>
          </cell>
          <cell r="M35">
            <v>0</v>
          </cell>
          <cell r="N35">
            <v>480</v>
          </cell>
        </row>
      </sheetData>
      <sheetData sheetId="4"/>
      <sheetData sheetId="5">
        <row r="50">
          <cell r="E50">
            <v>1248.28</v>
          </cell>
          <cell r="M50">
            <v>0</v>
          </cell>
          <cell r="N50">
            <v>425.97</v>
          </cell>
        </row>
      </sheetData>
      <sheetData sheetId="6">
        <row r="18">
          <cell r="E18">
            <v>316.53000000000003</v>
          </cell>
        </row>
      </sheetData>
      <sheetData sheetId="7">
        <row r="47">
          <cell r="E47">
            <v>14392.07</v>
          </cell>
        </row>
      </sheetData>
      <sheetData sheetId="8">
        <row r="50">
          <cell r="E50">
            <v>6946.92</v>
          </cell>
        </row>
      </sheetData>
      <sheetData sheetId="9"/>
      <sheetData sheetId="10">
        <row r="18">
          <cell r="E18">
            <v>0</v>
          </cell>
        </row>
      </sheetData>
      <sheetData sheetId="11">
        <row r="49">
          <cell r="E49">
            <v>97549.300000000032</v>
          </cell>
          <cell r="M49">
            <v>0</v>
          </cell>
          <cell r="N49">
            <v>87040.230000000025</v>
          </cell>
        </row>
      </sheetData>
      <sheetData sheetId="12">
        <row r="53">
          <cell r="E53">
            <v>9963.2999999999975</v>
          </cell>
          <cell r="M53">
            <v>1000</v>
          </cell>
          <cell r="N53">
            <v>1289.8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C9305-1C34-4BCC-B903-92F4CC48E7DC}">
  <dimension ref="A1:F27"/>
  <sheetViews>
    <sheetView tabSelected="1" zoomScale="85" zoomScaleNormal="85" workbookViewId="0">
      <selection activeCell="H21" sqref="H21"/>
    </sheetView>
  </sheetViews>
  <sheetFormatPr defaultColWidth="9.21875" defaultRowHeight="16.2" x14ac:dyDescent="0.3"/>
  <cols>
    <col min="1" max="1" width="31" style="1" customWidth="1"/>
    <col min="2" max="2" width="18.77734375" style="1" customWidth="1"/>
    <col min="3" max="3" width="17.21875" style="1" customWidth="1"/>
    <col min="4" max="4" width="17.6640625" style="1" customWidth="1"/>
    <col min="5" max="5" width="19.77734375" style="1" customWidth="1"/>
    <col min="6" max="6" width="18.77734375" style="1" customWidth="1"/>
    <col min="7" max="7" width="10.21875" style="1" customWidth="1"/>
    <col min="8" max="8" width="12.77734375" style="1" bestFit="1" customWidth="1"/>
    <col min="9" max="16384" width="9.21875" style="1"/>
  </cols>
  <sheetData>
    <row r="1" spans="1:6" ht="19.8" x14ac:dyDescent="0.3">
      <c r="A1" s="23" t="s">
        <v>23</v>
      </c>
      <c r="B1" s="23"/>
      <c r="C1" s="23"/>
      <c r="D1" s="23"/>
      <c r="E1" s="23"/>
      <c r="F1" s="23"/>
    </row>
    <row r="2" spans="1:6" ht="15" x14ac:dyDescent="0.3">
      <c r="A2" s="2"/>
      <c r="B2" s="2"/>
      <c r="C2" s="3"/>
      <c r="D2" s="3"/>
      <c r="E2" s="3"/>
      <c r="F2" s="3"/>
    </row>
    <row r="3" spans="1:6" x14ac:dyDescent="0.3">
      <c r="A3" s="4" t="s">
        <v>26</v>
      </c>
      <c r="B3" s="3"/>
      <c r="C3" s="5"/>
      <c r="D3" s="24"/>
      <c r="E3" s="24"/>
      <c r="F3" s="24"/>
    </row>
    <row r="4" spans="1:6" ht="16.8" thickBot="1" x14ac:dyDescent="0.35">
      <c r="A4" s="6" t="s">
        <v>20</v>
      </c>
      <c r="B4" s="3"/>
      <c r="C4" s="3"/>
      <c r="D4" s="3"/>
      <c r="E4" s="3"/>
      <c r="F4" s="3"/>
    </row>
    <row r="5" spans="1:6" ht="33" thickBot="1" x14ac:dyDescent="0.35">
      <c r="A5" s="16" t="s">
        <v>25</v>
      </c>
      <c r="B5" s="17" t="s">
        <v>0</v>
      </c>
      <c r="C5" s="18" t="s">
        <v>1</v>
      </c>
      <c r="D5" s="17" t="s">
        <v>2</v>
      </c>
      <c r="E5" s="19" t="s">
        <v>3</v>
      </c>
      <c r="F5" s="22" t="s">
        <v>4</v>
      </c>
    </row>
    <row r="6" spans="1:6" x14ac:dyDescent="0.3">
      <c r="A6" s="1" t="s">
        <v>5</v>
      </c>
      <c r="B6" s="8">
        <v>495000</v>
      </c>
      <c r="C6" s="7">
        <f>[1]Salary!E52</f>
        <v>366108.97000000015</v>
      </c>
      <c r="D6" s="7">
        <f>[1]Salary!M52</f>
        <v>0</v>
      </c>
      <c r="E6" s="8">
        <f>[1]Salary!N52</f>
        <v>124591.88000000003</v>
      </c>
      <c r="F6" s="9">
        <f>B6-C6-D6</f>
        <v>128891.02999999985</v>
      </c>
    </row>
    <row r="7" spans="1:6" x14ac:dyDescent="0.3">
      <c r="A7" s="1" t="s">
        <v>6</v>
      </c>
      <c r="B7" s="10">
        <v>3000</v>
      </c>
      <c r="C7" s="10">
        <f>[1]Stipends!E50</f>
        <v>1014.5</v>
      </c>
      <c r="D7" s="10"/>
      <c r="E7" s="10"/>
      <c r="F7" s="10">
        <f>B7-D7</f>
        <v>3000</v>
      </c>
    </row>
    <row r="8" spans="1:6" x14ac:dyDescent="0.3">
      <c r="A8" s="1" t="s">
        <v>7</v>
      </c>
      <c r="B8" s="11">
        <f>SUM(B6:B7)</f>
        <v>498000</v>
      </c>
      <c r="C8" s="11">
        <f>SUM(C6:C7)</f>
        <v>367123.47000000015</v>
      </c>
      <c r="D8" s="11">
        <f>D6+D7</f>
        <v>0</v>
      </c>
      <c r="E8" s="11">
        <f>E6+E7</f>
        <v>124591.88000000003</v>
      </c>
      <c r="F8" s="11">
        <f>F6+F7</f>
        <v>131891.02999999985</v>
      </c>
    </row>
    <row r="9" spans="1:6" x14ac:dyDescent="0.3">
      <c r="B9" s="13"/>
      <c r="C9" s="12"/>
      <c r="D9" s="12"/>
      <c r="E9" s="12"/>
      <c r="F9" s="13"/>
    </row>
    <row r="10" spans="1:6" x14ac:dyDescent="0.3">
      <c r="A10" s="1" t="s">
        <v>8</v>
      </c>
      <c r="B10" s="14">
        <v>10000</v>
      </c>
      <c r="C10" s="14">
        <f>'[1]Gen Exp. '!E35</f>
        <v>7899.74</v>
      </c>
      <c r="D10" s="14">
        <f>'[1]Gen Exp. '!M35</f>
        <v>0</v>
      </c>
      <c r="E10" s="14">
        <f>'[1]Gen Exp. '!N35</f>
        <v>480</v>
      </c>
      <c r="F10" s="14">
        <f>B10-C10-D10-E10</f>
        <v>1620.2600000000002</v>
      </c>
    </row>
    <row r="11" spans="1:6" x14ac:dyDescent="0.3">
      <c r="A11" s="1" t="s">
        <v>9</v>
      </c>
      <c r="B11" s="14">
        <v>1500</v>
      </c>
      <c r="C11" s="14">
        <f>[1]Printing!E14</f>
        <v>0</v>
      </c>
      <c r="D11" s="14"/>
      <c r="E11" s="14"/>
      <c r="F11" s="14">
        <f t="shared" ref="F11:F22" si="0">B11-C11-D11-E11</f>
        <v>1500</v>
      </c>
    </row>
    <row r="12" spans="1:6" x14ac:dyDescent="0.3">
      <c r="A12" s="1" t="s">
        <v>10</v>
      </c>
      <c r="B12" s="14">
        <v>6500</v>
      </c>
      <c r="C12" s="14">
        <f>[1]Communication!E50</f>
        <v>1248.28</v>
      </c>
      <c r="D12" s="14">
        <f>[1]Communication!M50</f>
        <v>0</v>
      </c>
      <c r="E12" s="14">
        <f>[1]Communication!N50</f>
        <v>425.97</v>
      </c>
      <c r="F12" s="14">
        <f t="shared" si="0"/>
        <v>4825.75</v>
      </c>
    </row>
    <row r="13" spans="1:6" x14ac:dyDescent="0.3">
      <c r="A13" s="1" t="s">
        <v>11</v>
      </c>
      <c r="B13" s="14">
        <v>500</v>
      </c>
      <c r="C13" s="14">
        <f>[1]Postage!E18</f>
        <v>316.53000000000003</v>
      </c>
      <c r="D13" s="14"/>
      <c r="E13" s="14"/>
      <c r="F13" s="14">
        <f t="shared" si="0"/>
        <v>183.46999999999997</v>
      </c>
    </row>
    <row r="14" spans="1:6" x14ac:dyDescent="0.3">
      <c r="A14" s="1" t="s">
        <v>12</v>
      </c>
      <c r="B14" s="14">
        <v>10000</v>
      </c>
      <c r="C14" s="14">
        <f>[1]Travel!E47</f>
        <v>14392.07</v>
      </c>
      <c r="D14" s="14"/>
      <c r="E14" s="14"/>
      <c r="F14" s="14">
        <f t="shared" si="0"/>
        <v>-4392.07</v>
      </c>
    </row>
    <row r="15" spans="1:6" x14ac:dyDescent="0.3">
      <c r="A15" s="20" t="s">
        <v>13</v>
      </c>
      <c r="B15" s="14">
        <v>2000</v>
      </c>
      <c r="C15" s="14">
        <f>[1]OST!E50</f>
        <v>6946.92</v>
      </c>
      <c r="D15" s="14"/>
      <c r="E15" s="14"/>
      <c r="F15" s="14">
        <f t="shared" si="0"/>
        <v>-4946.92</v>
      </c>
    </row>
    <row r="16" spans="1:6" x14ac:dyDescent="0.3">
      <c r="A16" s="1" t="s">
        <v>14</v>
      </c>
      <c r="B16" s="14">
        <v>1000</v>
      </c>
      <c r="C16" s="14">
        <f>[1]Training!E20</f>
        <v>0</v>
      </c>
      <c r="D16" s="14"/>
      <c r="E16" s="14"/>
      <c r="F16" s="14">
        <f t="shared" si="0"/>
        <v>1000</v>
      </c>
    </row>
    <row r="17" spans="1:6" x14ac:dyDescent="0.3">
      <c r="A17" s="1" t="s">
        <v>15</v>
      </c>
      <c r="B17" s="14">
        <v>39000</v>
      </c>
      <c r="C17" s="14">
        <f>[1]Facilities!E18</f>
        <v>0</v>
      </c>
      <c r="D17" s="14"/>
      <c r="E17" s="14"/>
      <c r="F17" s="14">
        <f t="shared" si="0"/>
        <v>39000</v>
      </c>
    </row>
    <row r="18" spans="1:6" x14ac:dyDescent="0.3">
      <c r="A18" s="1" t="s">
        <v>16</v>
      </c>
      <c r="B18" s="14">
        <v>138000</v>
      </c>
      <c r="C18" s="14">
        <f>'[1]State Consult'!E49</f>
        <v>97549.300000000032</v>
      </c>
      <c r="D18" s="14">
        <f>'[1]State Consult'!M49</f>
        <v>0</v>
      </c>
      <c r="E18" s="14">
        <f>'[1]State Consult'!N49</f>
        <v>87040.230000000025</v>
      </c>
      <c r="F18" s="14">
        <f t="shared" si="0"/>
        <v>-46589.530000000057</v>
      </c>
    </row>
    <row r="19" spans="1:6" x14ac:dyDescent="0.3">
      <c r="A19" s="1" t="s">
        <v>17</v>
      </c>
      <c r="B19" s="21">
        <v>16429</v>
      </c>
      <c r="C19" s="14">
        <f>'[1]Ext. Consult'!E53</f>
        <v>9963.2999999999975</v>
      </c>
      <c r="D19" s="14">
        <f>'[1]Ext. Consult'!M53</f>
        <v>1000</v>
      </c>
      <c r="E19" s="14">
        <f>'[1]Ext. Consult'!N53</f>
        <v>1289.8</v>
      </c>
      <c r="F19" s="14">
        <f t="shared" si="0"/>
        <v>4175.9000000000024</v>
      </c>
    </row>
    <row r="20" spans="1:6" x14ac:dyDescent="0.3">
      <c r="A20" s="1" t="s">
        <v>18</v>
      </c>
      <c r="B20" s="14">
        <v>2000</v>
      </c>
      <c r="C20" s="14">
        <f>[1]IT!E43</f>
        <v>0</v>
      </c>
      <c r="D20" s="14"/>
      <c r="E20" s="14"/>
      <c r="F20" s="14">
        <f>B20-C20-D20-E20</f>
        <v>2000</v>
      </c>
    </row>
    <row r="21" spans="1:6" x14ac:dyDescent="0.3">
      <c r="A21" s="1" t="s">
        <v>24</v>
      </c>
      <c r="B21" s="14">
        <v>0</v>
      </c>
      <c r="C21" s="14">
        <f>[1]IT!E44</f>
        <v>0</v>
      </c>
      <c r="D21" s="14"/>
      <c r="E21" s="14"/>
      <c r="F21" s="14">
        <f>B21-C21-D21-E21</f>
        <v>0</v>
      </c>
    </row>
    <row r="22" spans="1:6" x14ac:dyDescent="0.3">
      <c r="A22" s="1" t="s">
        <v>21</v>
      </c>
      <c r="B22" s="10">
        <v>0</v>
      </c>
      <c r="C22" s="10">
        <v>0</v>
      </c>
      <c r="D22" s="10"/>
      <c r="E22" s="10"/>
      <c r="F22" s="14">
        <f t="shared" si="0"/>
        <v>0</v>
      </c>
    </row>
    <row r="23" spans="1:6" x14ac:dyDescent="0.3">
      <c r="A23" s="1" t="s">
        <v>19</v>
      </c>
      <c r="B23" s="11">
        <f>SUM(B10:B22)</f>
        <v>226929</v>
      </c>
      <c r="C23" s="11">
        <f>SUM(C10:C22)</f>
        <v>138316.14000000001</v>
      </c>
      <c r="D23" s="11">
        <f t="shared" ref="D23" si="1">SUM(D10:D22)</f>
        <v>1000</v>
      </c>
      <c r="E23" s="11">
        <f>SUM(E10:E22)</f>
        <v>89236.000000000029</v>
      </c>
      <c r="F23" s="11">
        <f>SUM(F10:F22)</f>
        <v>-1623.1400000000567</v>
      </c>
    </row>
    <row r="24" spans="1:6" x14ac:dyDescent="0.3">
      <c r="B24" s="13"/>
      <c r="C24" s="13"/>
      <c r="D24" s="13"/>
      <c r="E24" s="13"/>
      <c r="F24" s="13"/>
    </row>
    <row r="25" spans="1:6" x14ac:dyDescent="0.3">
      <c r="B25" s="13"/>
      <c r="C25" s="13"/>
      <c r="D25" s="13"/>
      <c r="E25" s="13"/>
      <c r="F25" s="13"/>
    </row>
    <row r="26" spans="1:6" ht="16.8" thickBot="1" x14ac:dyDescent="0.35">
      <c r="A26" s="20" t="s">
        <v>22</v>
      </c>
      <c r="B26" s="15">
        <f>+B8+B23</f>
        <v>724929</v>
      </c>
      <c r="C26" s="15">
        <f>SUM(C23,C8)</f>
        <v>505439.61000000016</v>
      </c>
      <c r="D26" s="15">
        <f>SUM(D8,D23)</f>
        <v>1000</v>
      </c>
      <c r="E26" s="15">
        <f>SUM(E8,E23)</f>
        <v>213827.88000000006</v>
      </c>
      <c r="F26" s="15">
        <f>B26-C26-D26-E26</f>
        <v>4661.5099999997765</v>
      </c>
    </row>
    <row r="27" spans="1:6" ht="16.8" thickTop="1" x14ac:dyDescent="0.3"/>
  </sheetData>
  <mergeCells count="2">
    <mergeCell ref="A1:F1"/>
    <mergeCell ref="D3:F3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Report FY24-25</vt:lpstr>
      <vt:lpstr>'Budget Report FY24-25'!State_Independent_Living_Council_s__Budget_Report_______2018_2019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</dc:creator>
  <cp:lastModifiedBy>Allison Viramontes-Nhan</cp:lastModifiedBy>
  <cp:lastPrinted>2024-01-24T23:54:47Z</cp:lastPrinted>
  <dcterms:created xsi:type="dcterms:W3CDTF">2017-09-13T19:37:04Z</dcterms:created>
  <dcterms:modified xsi:type="dcterms:W3CDTF">2026-04-21T21:23:31Z</dcterms:modified>
</cp:coreProperties>
</file>